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165" windowHeight="8850" tabRatio="706" firstSheet="1" activeTab="1"/>
  </bookViews>
  <sheets>
    <sheet name="Internal summary" sheetId="1" r:id="rId1"/>
    <sheet name="Sheet1" sheetId="4" r:id="rId2"/>
  </sheets>
  <calcPr calcId="125725"/>
</workbook>
</file>

<file path=xl/calcChain.xml><?xml version="1.0" encoding="utf-8"?>
<calcChain xmlns="http://schemas.openxmlformats.org/spreadsheetml/2006/main">
  <c r="G33" i="4"/>
  <c r="F33"/>
  <c r="E33"/>
  <c r="D33"/>
  <c r="E15"/>
  <c r="E35" s="1"/>
  <c r="D15"/>
  <c r="D35" s="1"/>
  <c r="C15"/>
  <c r="C35" s="1"/>
  <c r="B15"/>
  <c r="B35" s="1"/>
  <c r="O33" i="1"/>
  <c r="D33"/>
  <c r="G33"/>
  <c r="J33"/>
  <c r="R33" s="1"/>
  <c r="L33"/>
  <c r="N33" s="1"/>
  <c r="C33"/>
  <c r="E33" s="1"/>
  <c r="F33"/>
  <c r="H33" s="1"/>
  <c r="I33"/>
  <c r="K33" s="1"/>
  <c r="R28"/>
  <c r="R19"/>
  <c r="R20"/>
  <c r="R21"/>
  <c r="R22"/>
  <c r="R23"/>
  <c r="R24"/>
  <c r="R25"/>
  <c r="R26"/>
  <c r="R27"/>
  <c r="R18"/>
  <c r="N20"/>
  <c r="N21"/>
  <c r="N22"/>
  <c r="N23"/>
  <c r="N24"/>
  <c r="N26"/>
  <c r="N27"/>
  <c r="N28"/>
  <c r="N19"/>
  <c r="N9"/>
  <c r="N10"/>
  <c r="N11"/>
  <c r="N12"/>
  <c r="N13"/>
  <c r="N14"/>
  <c r="N15"/>
  <c r="N16"/>
  <c r="N7"/>
  <c r="R8"/>
  <c r="R9"/>
  <c r="R10"/>
  <c r="R11"/>
  <c r="R12"/>
  <c r="R13"/>
  <c r="R14"/>
  <c r="R15"/>
  <c r="R16"/>
  <c r="R7"/>
  <c r="L39"/>
  <c r="N39"/>
  <c r="L36"/>
  <c r="N36"/>
  <c r="I36"/>
  <c r="K36"/>
  <c r="I39"/>
  <c r="K39"/>
  <c r="K26"/>
  <c r="K25"/>
  <c r="K24"/>
  <c r="K23"/>
  <c r="K22"/>
  <c r="K21"/>
  <c r="K20"/>
  <c r="K19"/>
  <c r="K18"/>
  <c r="K14"/>
  <c r="K16"/>
  <c r="K13"/>
  <c r="K12"/>
  <c r="K11"/>
  <c r="K9"/>
  <c r="K15"/>
  <c r="E15"/>
  <c r="E14"/>
  <c r="E13"/>
  <c r="E12"/>
  <c r="E11"/>
  <c r="E10"/>
  <c r="E9"/>
  <c r="E8"/>
  <c r="E7"/>
  <c r="H15"/>
  <c r="H14"/>
  <c r="H16"/>
  <c r="H13"/>
  <c r="H12"/>
  <c r="H11"/>
  <c r="H10"/>
  <c r="H9"/>
  <c r="H17"/>
  <c r="H8"/>
  <c r="H7"/>
</calcChain>
</file>

<file path=xl/comments1.xml><?xml version="1.0" encoding="utf-8"?>
<comments xmlns="http://schemas.openxmlformats.org/spreadsheetml/2006/main">
  <authors>
    <author>MMortens</author>
  </authors>
  <commentList>
    <comment ref="L18" authorId="0">
      <text>
        <r>
          <rPr>
            <b/>
            <sz val="12"/>
            <color indexed="81"/>
            <rFont val="Tahoma"/>
            <family val="2"/>
          </rPr>
          <t>MMortens:</t>
        </r>
        <r>
          <rPr>
            <sz val="12"/>
            <color indexed="81"/>
            <rFont val="Tahoma"/>
            <family val="2"/>
          </rPr>
          <t xml:space="preserve">
Del Norte plans to be done by the end of FY 2008/09, using the grant award from 2007/08.</t>
        </r>
      </text>
    </comment>
    <comment ref="G22" authorId="0">
      <text>
        <r>
          <rPr>
            <b/>
            <sz val="12"/>
            <color indexed="81"/>
            <rFont val="Tahoma"/>
            <family val="2"/>
          </rPr>
          <t>MMortens:</t>
        </r>
        <r>
          <rPr>
            <sz val="12"/>
            <color indexed="81"/>
            <rFont val="Tahoma"/>
            <family val="2"/>
          </rPr>
          <t xml:space="preserve">
Separate allocation, w/ funds remaining at end of FY.</t>
        </r>
      </text>
    </comment>
    <comment ref="L25" authorId="0">
      <text>
        <r>
          <rPr>
            <b/>
            <sz val="12"/>
            <color indexed="81"/>
            <rFont val="Tahoma"/>
            <family val="2"/>
          </rPr>
          <t>MMortens:</t>
        </r>
        <r>
          <rPr>
            <sz val="12"/>
            <color indexed="81"/>
            <rFont val="Tahoma"/>
            <family val="2"/>
          </rPr>
          <t xml:space="preserve">
Trinity was hard-hit by the wildfires in summer 2008, worse than any other county.  They're stretched too thin in fall 2008 to apply and work on blueprint planning now.</t>
        </r>
      </text>
    </comment>
    <comment ref="G26" authorId="0">
      <text>
        <r>
          <rPr>
            <b/>
            <sz val="12"/>
            <color indexed="81"/>
            <rFont val="Tahoma"/>
            <family val="2"/>
          </rPr>
          <t>MMortens:  
Separate allocation, w/ funds remaining at end of FY.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<sst xmlns="http://schemas.openxmlformats.org/spreadsheetml/2006/main" count="122" uniqueCount="63">
  <si>
    <t>TOTAL</t>
  </si>
  <si>
    <t>Del Norte</t>
  </si>
  <si>
    <t>Glenn</t>
  </si>
  <si>
    <t>Humboldt</t>
  </si>
  <si>
    <t>Lake</t>
  </si>
  <si>
    <t>Mendocino</t>
  </si>
  <si>
    <t>Eastern CA - Kern/Mono/Inyo</t>
  </si>
  <si>
    <t>Tehama</t>
  </si>
  <si>
    <t>Trinity</t>
  </si>
  <si>
    <t>Tuolumne</t>
  </si>
  <si>
    <t>Tahoe</t>
  </si>
  <si>
    <t>SCAG</t>
  </si>
  <si>
    <t>Shasta</t>
  </si>
  <si>
    <t>SLOCOG</t>
  </si>
  <si>
    <t>SANDAG</t>
  </si>
  <si>
    <t>SACOG</t>
  </si>
  <si>
    <t>MTC / ABAG</t>
  </si>
  <si>
    <t>Butte</t>
  </si>
  <si>
    <t>AMBAG</t>
  </si>
  <si>
    <t>Regional Blueprint Planning Program</t>
  </si>
  <si>
    <t>Grant Awards and Cumulative Totals</t>
  </si>
  <si>
    <t>MPOs</t>
  </si>
  <si>
    <t>RTPAs</t>
  </si>
  <si>
    <t>FOR INTERNAL USE ONLY</t>
  </si>
  <si>
    <t>MPOs requested:</t>
  </si>
  <si>
    <t>MPO</t>
  </si>
  <si>
    <t>RTPA</t>
  </si>
  <si>
    <t>SUBTOTAL</t>
  </si>
  <si>
    <t>TOTAL AWARDED</t>
  </si>
  <si>
    <t>RTPAs requested:</t>
  </si>
  <si>
    <t>Cumulative Total Awarded to Date (BP grants only)</t>
  </si>
  <si>
    <t>Amador</t>
  </si>
  <si>
    <t>Modoc</t>
  </si>
  <si>
    <t>SJV</t>
  </si>
  <si>
    <t>Grant Amount Requested (08-09)</t>
  </si>
  <si>
    <t>Kern (06-07)</t>
  </si>
  <si>
    <t>Eastern CA - Kern / Mono / Inyo</t>
  </si>
  <si>
    <t>California Regional Blueprints</t>
  </si>
  <si>
    <t>San Joaquin Valley</t>
  </si>
  <si>
    <t>2005/06</t>
  </si>
  <si>
    <t>2006/07</t>
  </si>
  <si>
    <t>2007/08</t>
  </si>
  <si>
    <t>2008/09</t>
  </si>
  <si>
    <t>Grant Amount Requested (05/06)</t>
  </si>
  <si>
    <t>Grant Amount Awarded (05/06)</t>
  </si>
  <si>
    <t>% of Request Actually Awarded (05/06)</t>
  </si>
  <si>
    <t>Grant Amount Requested (06/07)</t>
  </si>
  <si>
    <t>Grant Amount Awarded (06/07)</t>
  </si>
  <si>
    <t>% of Request Actually Awarded (06/07)</t>
  </si>
  <si>
    <t>Grant Amount Requested (07/08)</t>
  </si>
  <si>
    <t>Grant Amount Awarded (07/08)</t>
  </si>
  <si>
    <t>% of Request Actually Awarded (07/08)</t>
  </si>
  <si>
    <t>% of Request Actually Awarded (08-09)</t>
  </si>
  <si>
    <t>Grant Amount Awarded 
(08-09)</t>
  </si>
  <si>
    <t>Grant Amount Requested (09-10)</t>
  </si>
  <si>
    <t>Grant Amount Awarded 
(09-10)</t>
  </si>
  <si>
    <t>% of Request Actually Awarded (09-10)</t>
  </si>
  <si>
    <t>Colusa</t>
  </si>
  <si>
    <t>Lassen</t>
  </si>
  <si>
    <t>2009/10</t>
  </si>
  <si>
    <t>Calaveras</t>
  </si>
  <si>
    <t>2010/11</t>
  </si>
  <si>
    <t>Grant Awards, Fiscal Years 2005/06 through 2010/11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</si>
</sst>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15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6" fontId="6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6" fontId="2" fillId="2" borderId="1" xfId="0" applyNumberFormat="1" applyFont="1" applyFill="1" applyBorder="1" applyAlignment="1">
      <alignment horizontal="right" vertical="center"/>
    </xf>
    <xf numFmtId="6" fontId="2" fillId="3" borderId="1" xfId="0" applyNumberFormat="1" applyFont="1" applyFill="1" applyBorder="1" applyAlignment="1">
      <alignment horizontal="right" vertical="center"/>
    </xf>
    <xf numFmtId="6" fontId="2" fillId="3" borderId="1" xfId="0" applyNumberFormat="1" applyFont="1" applyFill="1" applyBorder="1" applyAlignment="1">
      <alignment horizontal="right" vertical="center" wrapText="1"/>
    </xf>
    <xf numFmtId="6" fontId="2" fillId="4" borderId="2" xfId="0" applyNumberFormat="1" applyFont="1" applyFill="1" applyBorder="1" applyAlignment="1">
      <alignment horizontal="right" vertical="center"/>
    </xf>
    <xf numFmtId="6" fontId="2" fillId="4" borderId="1" xfId="0" applyNumberFormat="1" applyFont="1" applyFill="1" applyBorder="1" applyAlignment="1">
      <alignment horizontal="right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6" fontId="2" fillId="4" borderId="4" xfId="0" applyNumberFormat="1" applyFont="1" applyFill="1" applyBorder="1" applyAlignment="1">
      <alignment horizontal="right" vertical="center"/>
    </xf>
    <xf numFmtId="6" fontId="2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 wrapText="1"/>
    </xf>
    <xf numFmtId="6" fontId="2" fillId="0" borderId="2" xfId="0" applyNumberFormat="1" applyFont="1" applyFill="1" applyBorder="1" applyAlignment="1">
      <alignment horizontal="right" vertical="center" wrapText="1"/>
    </xf>
    <xf numFmtId="6" fontId="6" fillId="2" borderId="5" xfId="0" applyNumberFormat="1" applyFont="1" applyFill="1" applyBorder="1" applyAlignment="1">
      <alignment horizontal="right" vertical="center"/>
    </xf>
    <xf numFmtId="6" fontId="2" fillId="2" borderId="5" xfId="0" applyNumberFormat="1" applyFont="1" applyFill="1" applyBorder="1" applyAlignment="1">
      <alignment horizontal="right" vertical="center"/>
    </xf>
    <xf numFmtId="6" fontId="2" fillId="3" borderId="5" xfId="0" applyNumberFormat="1" applyFont="1" applyFill="1" applyBorder="1" applyAlignment="1">
      <alignment horizontal="right" vertical="center"/>
    </xf>
    <xf numFmtId="6" fontId="2" fillId="4" borderId="6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right" vertical="center" wrapText="1"/>
    </xf>
    <xf numFmtId="6" fontId="2" fillId="0" borderId="8" xfId="0" applyNumberFormat="1" applyFont="1" applyFill="1" applyBorder="1" applyAlignment="1">
      <alignment horizontal="right" vertical="center" wrapText="1"/>
    </xf>
    <xf numFmtId="6" fontId="2" fillId="3" borderId="7" xfId="0" applyNumberFormat="1" applyFont="1" applyFill="1" applyBorder="1" applyAlignment="1">
      <alignment horizontal="right" vertical="center" wrapText="1"/>
    </xf>
    <xf numFmtId="6" fontId="2" fillId="0" borderId="7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/>
    <xf numFmtId="0" fontId="4" fillId="0" borderId="9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6" fontId="6" fillId="2" borderId="2" xfId="0" applyNumberFormat="1" applyFont="1" applyFill="1" applyBorder="1" applyAlignment="1">
      <alignment horizontal="right" vertical="center"/>
    </xf>
    <xf numFmtId="6" fontId="2" fillId="2" borderId="2" xfId="0" applyNumberFormat="1" applyFont="1" applyFill="1" applyBorder="1" applyAlignment="1">
      <alignment horizontal="right" vertical="center"/>
    </xf>
    <xf numFmtId="6" fontId="2" fillId="3" borderId="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7" xfId="0" applyBorder="1"/>
    <xf numFmtId="0" fontId="2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9" fontId="6" fillId="2" borderId="16" xfId="0" applyNumberFormat="1" applyFont="1" applyFill="1" applyBorder="1" applyAlignment="1">
      <alignment horizontal="center" vertical="center"/>
    </xf>
    <xf numFmtId="6" fontId="6" fillId="3" borderId="15" xfId="0" applyNumberFormat="1" applyFont="1" applyFill="1" applyBorder="1" applyAlignment="1">
      <alignment horizontal="right" vertical="center"/>
    </xf>
    <xf numFmtId="9" fontId="6" fillId="2" borderId="17" xfId="0" applyNumberFormat="1" applyFont="1" applyFill="1" applyBorder="1" applyAlignment="1">
      <alignment horizontal="center" vertical="center"/>
    </xf>
    <xf numFmtId="6" fontId="6" fillId="3" borderId="18" xfId="0" applyNumberFormat="1" applyFont="1" applyFill="1" applyBorder="1" applyAlignment="1">
      <alignment horizontal="right" vertical="center"/>
    </xf>
    <xf numFmtId="6" fontId="6" fillId="3" borderId="19" xfId="0" applyNumberFormat="1" applyFont="1" applyFill="1" applyBorder="1" applyAlignment="1">
      <alignment horizontal="right" vertical="center"/>
    </xf>
    <xf numFmtId="9" fontId="6" fillId="0" borderId="16" xfId="0" applyNumberFormat="1" applyFont="1" applyFill="1" applyBorder="1" applyAlignment="1">
      <alignment horizontal="center" vertical="center"/>
    </xf>
    <xf numFmtId="9" fontId="6" fillId="0" borderId="20" xfId="0" applyNumberFormat="1" applyFont="1" applyFill="1" applyBorder="1" applyAlignment="1">
      <alignment horizontal="center" vertical="center"/>
    </xf>
    <xf numFmtId="6" fontId="6" fillId="3" borderId="21" xfId="0" applyNumberFormat="1" applyFont="1" applyFill="1" applyBorder="1" applyAlignment="1">
      <alignment horizontal="right" vertical="center"/>
    </xf>
    <xf numFmtId="0" fontId="0" fillId="0" borderId="22" xfId="0" applyBorder="1"/>
    <xf numFmtId="0" fontId="0" fillId="0" borderId="23" xfId="0" applyBorder="1"/>
    <xf numFmtId="0" fontId="0" fillId="0" borderId="16" xfId="0" applyBorder="1"/>
    <xf numFmtId="0" fontId="0" fillId="0" borderId="19" xfId="0" applyBorder="1"/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9" fontId="6" fillId="3" borderId="16" xfId="0" applyNumberFormat="1" applyFont="1" applyFill="1" applyBorder="1" applyAlignment="1">
      <alignment horizontal="center" vertical="center"/>
    </xf>
    <xf numFmtId="6" fontId="6" fillId="4" borderId="19" xfId="0" applyNumberFormat="1" applyFont="1" applyFill="1" applyBorder="1" applyAlignment="1">
      <alignment horizontal="right" vertical="center"/>
    </xf>
    <xf numFmtId="6" fontId="6" fillId="4" borderId="15" xfId="0" applyNumberFormat="1" applyFont="1" applyFill="1" applyBorder="1" applyAlignment="1">
      <alignment horizontal="right" vertical="center"/>
    </xf>
    <xf numFmtId="9" fontId="6" fillId="3" borderId="17" xfId="0" applyNumberFormat="1" applyFont="1" applyFill="1" applyBorder="1" applyAlignment="1">
      <alignment horizontal="center" vertical="center"/>
    </xf>
    <xf numFmtId="6" fontId="6" fillId="4" borderId="24" xfId="0" applyNumberFormat="1" applyFont="1" applyFill="1" applyBorder="1" applyAlignment="1">
      <alignment horizontal="right" vertical="center"/>
    </xf>
    <xf numFmtId="9" fontId="6" fillId="3" borderId="20" xfId="0" applyNumberFormat="1" applyFont="1" applyFill="1" applyBorder="1" applyAlignment="1">
      <alignment horizontal="center" vertical="center"/>
    </xf>
    <xf numFmtId="6" fontId="6" fillId="0" borderId="21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/>
    </xf>
    <xf numFmtId="6" fontId="6" fillId="4" borderId="23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/>
    </xf>
    <xf numFmtId="0" fontId="0" fillId="0" borderId="14" xfId="0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9" fontId="6" fillId="4" borderId="16" xfId="0" applyNumberFormat="1" applyFont="1" applyFill="1" applyBorder="1" applyAlignment="1">
      <alignment horizontal="center" vertical="center"/>
    </xf>
    <xf numFmtId="9" fontId="6" fillId="4" borderId="17" xfId="0" applyNumberFormat="1" applyFont="1" applyFill="1" applyBorder="1" applyAlignment="1">
      <alignment horizontal="center" vertical="center"/>
    </xf>
    <xf numFmtId="9" fontId="6" fillId="4" borderId="22" xfId="0" applyNumberFormat="1" applyFont="1" applyFill="1" applyBorder="1" applyAlignment="1">
      <alignment horizontal="center" vertical="center"/>
    </xf>
    <xf numFmtId="6" fontId="2" fillId="0" borderId="19" xfId="0" applyNumberFormat="1" applyFont="1" applyFill="1" applyBorder="1" applyAlignment="1">
      <alignment horizontal="right" vertical="center"/>
    </xf>
    <xf numFmtId="6" fontId="2" fillId="0" borderId="26" xfId="0" applyNumberFormat="1" applyFont="1" applyFill="1" applyBorder="1" applyAlignment="1">
      <alignment horizontal="right" vertical="center"/>
    </xf>
    <xf numFmtId="6" fontId="2" fillId="0" borderId="25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/>
    </xf>
    <xf numFmtId="6" fontId="7" fillId="5" borderId="1" xfId="0" applyNumberFormat="1" applyFont="1" applyFill="1" applyBorder="1" applyAlignment="1">
      <alignment horizontal="right" vertical="center"/>
    </xf>
    <xf numFmtId="6" fontId="7" fillId="5" borderId="2" xfId="0" applyNumberFormat="1" applyFont="1" applyFill="1" applyBorder="1" applyAlignment="1">
      <alignment horizontal="right" vertical="center"/>
    </xf>
    <xf numFmtId="0" fontId="2" fillId="4" borderId="19" xfId="0" applyFont="1" applyFill="1" applyBorder="1" applyAlignment="1">
      <alignment horizontal="center" vertical="center" wrapText="1"/>
    </xf>
    <xf numFmtId="6" fontId="2" fillId="4" borderId="2" xfId="0" applyNumberFormat="1" applyFont="1" applyFill="1" applyBorder="1"/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6" fontId="0" fillId="0" borderId="0" xfId="0" applyNumberForma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6" fontId="7" fillId="0" borderId="1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6" fontId="6" fillId="2" borderId="19" xfId="0" applyNumberFormat="1" applyFont="1" applyFill="1" applyBorder="1" applyAlignment="1">
      <alignment horizontal="right" vertical="center"/>
    </xf>
    <xf numFmtId="6" fontId="6" fillId="2" borderId="15" xfId="0" applyNumberFormat="1" applyFont="1" applyFill="1" applyBorder="1" applyAlignment="1">
      <alignment horizontal="right" vertical="center"/>
    </xf>
    <xf numFmtId="6" fontId="6" fillId="2" borderId="24" xfId="0" applyNumberFormat="1" applyFont="1" applyFill="1" applyBorder="1" applyAlignment="1">
      <alignment horizontal="right" vertical="center"/>
    </xf>
    <xf numFmtId="6" fontId="6" fillId="2" borderId="23" xfId="0" applyNumberFormat="1" applyFont="1" applyFill="1" applyBorder="1" applyAlignment="1">
      <alignment horizontal="right" vertical="center"/>
    </xf>
    <xf numFmtId="6" fontId="2" fillId="2" borderId="4" xfId="0" applyNumberFormat="1" applyFont="1" applyFill="1" applyBorder="1" applyAlignment="1">
      <alignment horizontal="right" vertical="center"/>
    </xf>
    <xf numFmtId="9" fontId="6" fillId="2" borderId="22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6" fontId="2" fillId="2" borderId="2" xfId="0" applyNumberFormat="1" applyFont="1" applyFill="1" applyBorder="1"/>
    <xf numFmtId="0" fontId="1" fillId="0" borderId="0" xfId="0" applyFont="1"/>
    <xf numFmtId="0" fontId="12" fillId="0" borderId="0" xfId="0" applyFont="1"/>
    <xf numFmtId="6" fontId="12" fillId="0" borderId="0" xfId="0" applyNumberFormat="1" applyFont="1" applyBorder="1"/>
    <xf numFmtId="6" fontId="11" fillId="0" borderId="0" xfId="0" applyNumberFormat="1" applyFont="1" applyBorder="1"/>
    <xf numFmtId="9" fontId="6" fillId="2" borderId="14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/>
    <xf numFmtId="164" fontId="2" fillId="2" borderId="9" xfId="0" applyNumberFormat="1" applyFont="1" applyFill="1" applyBorder="1"/>
    <xf numFmtId="164" fontId="2" fillId="2" borderId="8" xfId="0" applyNumberFormat="1" applyFont="1" applyFill="1" applyBorder="1"/>
    <xf numFmtId="9" fontId="13" fillId="0" borderId="0" xfId="0" applyNumberFormat="1" applyFont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0" fillId="0" borderId="19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6" fontId="6" fillId="0" borderId="19" xfId="0" applyNumberFormat="1" applyFont="1" applyFill="1" applyBorder="1" applyAlignment="1">
      <alignment horizontal="right" vertical="center"/>
    </xf>
    <xf numFmtId="6" fontId="2" fillId="0" borderId="1" xfId="0" applyNumberFormat="1" applyFont="1" applyFill="1" applyBorder="1" applyAlignment="1">
      <alignment horizontal="right" vertical="center"/>
    </xf>
    <xf numFmtId="6" fontId="2" fillId="0" borderId="2" xfId="0" applyNumberFormat="1" applyFont="1" applyFill="1" applyBorder="1" applyAlignment="1">
      <alignment horizontal="right" vertical="center"/>
    </xf>
    <xf numFmtId="6" fontId="6" fillId="6" borderId="19" xfId="0" applyNumberFormat="1" applyFont="1" applyFill="1" applyBorder="1" applyAlignment="1">
      <alignment horizontal="right" vertical="center"/>
    </xf>
    <xf numFmtId="6" fontId="6" fillId="4" borderId="2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center"/>
    </xf>
    <xf numFmtId="6" fontId="6" fillId="4" borderId="28" xfId="0" applyNumberFormat="1" applyFont="1" applyFill="1" applyBorder="1" applyAlignment="1">
      <alignment horizontal="right" vertical="center"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6" fontId="8" fillId="0" borderId="8" xfId="0" applyNumberFormat="1" applyFont="1" applyFill="1" applyBorder="1" applyAlignment="1">
      <alignment horizontal="right" vertical="center"/>
    </xf>
    <xf numFmtId="164" fontId="8" fillId="0" borderId="8" xfId="0" applyNumberFormat="1" applyFont="1" applyFill="1" applyBorder="1"/>
    <xf numFmtId="0" fontId="3" fillId="0" borderId="2" xfId="0" applyFont="1" applyBorder="1" applyAlignment="1">
      <alignment horizontal="center" vertical="center" wrapText="1"/>
    </xf>
    <xf numFmtId="6" fontId="8" fillId="0" borderId="2" xfId="0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6" fontId="3" fillId="0" borderId="0" xfId="0" applyNumberFormat="1" applyFont="1" applyBorder="1"/>
    <xf numFmtId="6" fontId="3" fillId="0" borderId="0" xfId="0" applyNumberFormat="1" applyFont="1" applyFill="1" applyBorder="1"/>
    <xf numFmtId="6" fontId="8" fillId="0" borderId="0" xfId="0" applyNumberFormat="1" applyFont="1" applyBorder="1"/>
    <xf numFmtId="0" fontId="3" fillId="0" borderId="8" xfId="0" applyFont="1" applyFill="1" applyBorder="1" applyAlignment="1">
      <alignment horizontal="center" vertical="center" wrapText="1"/>
    </xf>
    <xf numFmtId="0" fontId="8" fillId="0" borderId="8" xfId="0" applyFont="1" applyBorder="1"/>
    <xf numFmtId="164" fontId="8" fillId="0" borderId="8" xfId="0" applyNumberFormat="1" applyFont="1" applyBorder="1"/>
    <xf numFmtId="0" fontId="8" fillId="0" borderId="2" xfId="0" applyFont="1" applyBorder="1"/>
    <xf numFmtId="164" fontId="8" fillId="0" borderId="2" xfId="0" applyNumberFormat="1" applyFont="1" applyBorder="1"/>
    <xf numFmtId="0" fontId="8" fillId="0" borderId="2" xfId="0" applyFont="1" applyBorder="1" applyAlignment="1">
      <alignment horizontal="center"/>
    </xf>
    <xf numFmtId="6" fontId="14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9" fontId="8" fillId="0" borderId="0" xfId="0" applyNumberFormat="1" applyFont="1" applyAlignment="1">
      <alignment horizontal="center"/>
    </xf>
    <xf numFmtId="6" fontId="3" fillId="0" borderId="0" xfId="0" applyNumberFormat="1" applyFont="1" applyBorder="1" applyAlignment="1">
      <alignment horizontal="center" wrapText="1"/>
    </xf>
    <xf numFmtId="6" fontId="8" fillId="0" borderId="2" xfId="0" applyNumberFormat="1" applyFont="1" applyFill="1" applyBorder="1" applyAlignment="1">
      <alignment horizontal="right"/>
    </xf>
    <xf numFmtId="6" fontId="8" fillId="0" borderId="2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opLeftCell="A19" zoomScale="50" zoomScaleNormal="75" workbookViewId="0">
      <pane xSplit="4725" topLeftCell="O1" activePane="topRight"/>
      <selection activeCell="A29" sqref="A29:IV29"/>
      <selection pane="topRight" activeCell="X27" sqref="X27"/>
    </sheetView>
  </sheetViews>
  <sheetFormatPr defaultRowHeight="15"/>
  <cols>
    <col min="1" max="1" width="13.7109375" customWidth="1"/>
    <col min="2" max="2" width="28.7109375" style="10" customWidth="1"/>
    <col min="3" max="3" width="19.7109375" customWidth="1"/>
    <col min="4" max="4" width="21.5703125" customWidth="1"/>
    <col min="5" max="5" width="17.7109375" customWidth="1"/>
    <col min="6" max="6" width="19.5703125" customWidth="1"/>
    <col min="7" max="7" width="21.7109375" customWidth="1"/>
    <col min="8" max="8" width="17.7109375" style="3" customWidth="1"/>
    <col min="9" max="9" width="19.7109375" customWidth="1"/>
    <col min="10" max="10" width="21.7109375" customWidth="1"/>
    <col min="11" max="11" width="17.7109375" customWidth="1"/>
    <col min="12" max="12" width="19.7109375" customWidth="1"/>
    <col min="13" max="13" width="21.7109375" customWidth="1"/>
    <col min="14" max="14" width="18.28515625" customWidth="1"/>
    <col min="15" max="17" width="21.7109375" customWidth="1"/>
    <col min="18" max="18" width="22.5703125" customWidth="1"/>
  </cols>
  <sheetData>
    <row r="1" spans="1:18" ht="38.25" customHeight="1">
      <c r="B1" s="169" t="s">
        <v>23</v>
      </c>
      <c r="C1" s="169"/>
      <c r="D1" s="169"/>
      <c r="E1" s="169"/>
      <c r="F1" s="169"/>
      <c r="G1" s="169"/>
      <c r="H1" s="169"/>
    </row>
    <row r="2" spans="1:18" ht="30.75" customHeight="1">
      <c r="B2" s="170" t="s">
        <v>19</v>
      </c>
      <c r="C2" s="170"/>
      <c r="D2" s="170"/>
      <c r="E2" s="170"/>
      <c r="F2" s="170"/>
      <c r="G2" s="170"/>
      <c r="H2" s="170"/>
    </row>
    <row r="3" spans="1:18" ht="30.75" customHeight="1">
      <c r="B3" s="170" t="s">
        <v>20</v>
      </c>
      <c r="C3" s="170"/>
      <c r="D3" s="170"/>
      <c r="E3" s="170"/>
      <c r="F3" s="170"/>
      <c r="G3" s="170"/>
      <c r="H3" s="170"/>
    </row>
    <row r="4" spans="1:18" ht="23.25">
      <c r="B4" s="9"/>
      <c r="C4" s="4"/>
      <c r="D4" s="4"/>
      <c r="E4" s="4"/>
      <c r="F4" s="4"/>
      <c r="G4" s="4"/>
      <c r="H4" s="4"/>
    </row>
    <row r="5" spans="1:18" s="43" customFormat="1" ht="82.5" customHeight="1">
      <c r="A5" s="48"/>
      <c r="B5" s="49"/>
      <c r="C5" s="44"/>
      <c r="D5" s="45" t="s">
        <v>39</v>
      </c>
      <c r="E5" s="50"/>
      <c r="F5" s="51"/>
      <c r="G5" s="45" t="s">
        <v>40</v>
      </c>
      <c r="H5" s="68"/>
      <c r="I5" s="69"/>
      <c r="J5" s="45" t="s">
        <v>41</v>
      </c>
      <c r="K5" s="82"/>
      <c r="L5" s="69"/>
      <c r="M5" s="45" t="s">
        <v>42</v>
      </c>
      <c r="N5" s="82"/>
      <c r="O5" s="130"/>
      <c r="P5" s="131" t="s">
        <v>42</v>
      </c>
      <c r="Q5" s="132"/>
      <c r="R5" s="83" t="s">
        <v>30</v>
      </c>
    </row>
    <row r="6" spans="1:18" ht="94.5" customHeight="1">
      <c r="A6" s="46"/>
      <c r="B6" s="47"/>
      <c r="C6" s="6" t="s">
        <v>43</v>
      </c>
      <c r="D6" s="6" t="s">
        <v>44</v>
      </c>
      <c r="E6" s="52" t="s">
        <v>45</v>
      </c>
      <c r="F6" s="53" t="s">
        <v>46</v>
      </c>
      <c r="G6" s="7" t="s">
        <v>47</v>
      </c>
      <c r="H6" s="70" t="s">
        <v>48</v>
      </c>
      <c r="I6" s="71" t="s">
        <v>49</v>
      </c>
      <c r="J6" s="8" t="s">
        <v>50</v>
      </c>
      <c r="K6" s="84" t="s">
        <v>51</v>
      </c>
      <c r="L6" s="109" t="s">
        <v>34</v>
      </c>
      <c r="M6" s="123" t="s">
        <v>53</v>
      </c>
      <c r="N6" s="52" t="s">
        <v>52</v>
      </c>
      <c r="O6" s="133" t="s">
        <v>54</v>
      </c>
      <c r="P6" s="134" t="s">
        <v>55</v>
      </c>
      <c r="Q6" s="135" t="s">
        <v>56</v>
      </c>
      <c r="R6" s="85"/>
    </row>
    <row r="7" spans="1:18" ht="27" customHeight="1">
      <c r="A7" s="35" t="s">
        <v>21</v>
      </c>
      <c r="B7" s="103" t="s">
        <v>18</v>
      </c>
      <c r="C7" s="5">
        <v>95000</v>
      </c>
      <c r="D7" s="11">
        <v>0</v>
      </c>
      <c r="E7" s="54">
        <f>D7/C7</f>
        <v>0</v>
      </c>
      <c r="F7" s="55">
        <v>440000</v>
      </c>
      <c r="G7" s="12">
        <v>325000</v>
      </c>
      <c r="H7" s="72">
        <f t="shared" ref="H7:H14" si="0">G7/F7</f>
        <v>0.73863636363636365</v>
      </c>
      <c r="I7" s="73">
        <v>325000</v>
      </c>
      <c r="J7" s="14">
        <v>260000</v>
      </c>
      <c r="K7" s="86">
        <v>0.8</v>
      </c>
      <c r="L7" s="110">
        <v>325000</v>
      </c>
      <c r="M7" s="124">
        <v>200000</v>
      </c>
      <c r="N7" s="122">
        <f>M7/L7</f>
        <v>0.61538461538461542</v>
      </c>
      <c r="O7" s="139"/>
      <c r="P7" s="138"/>
      <c r="Q7" s="59"/>
      <c r="R7" s="89">
        <f t="shared" ref="R7:R16" si="1">D7+G7+J7+M7</f>
        <v>785000</v>
      </c>
    </row>
    <row r="8" spans="1:18" ht="27" customHeight="1">
      <c r="A8" s="37"/>
      <c r="B8" s="103" t="s">
        <v>17</v>
      </c>
      <c r="C8" s="5">
        <v>200000</v>
      </c>
      <c r="D8" s="11">
        <v>185000</v>
      </c>
      <c r="E8" s="54">
        <f t="shared" ref="E8:E14" si="2">D8/C8</f>
        <v>0.92500000000000004</v>
      </c>
      <c r="F8" s="55">
        <v>240000</v>
      </c>
      <c r="G8" s="12">
        <v>180000</v>
      </c>
      <c r="H8" s="72">
        <f t="shared" si="0"/>
        <v>0.75</v>
      </c>
      <c r="I8" s="74">
        <v>0</v>
      </c>
      <c r="J8" s="15">
        <v>0</v>
      </c>
      <c r="K8" s="86">
        <v>0</v>
      </c>
      <c r="L8" s="111">
        <v>0</v>
      </c>
      <c r="M8" s="41">
        <v>0</v>
      </c>
      <c r="N8" s="122">
        <v>0</v>
      </c>
      <c r="O8" s="139"/>
      <c r="P8" s="138"/>
      <c r="Q8" s="59"/>
      <c r="R8" s="89">
        <f t="shared" si="1"/>
        <v>365000</v>
      </c>
    </row>
    <row r="9" spans="1:18" ht="27" customHeight="1">
      <c r="A9" s="37"/>
      <c r="B9" s="103" t="s">
        <v>33</v>
      </c>
      <c r="C9" s="5">
        <v>2508000</v>
      </c>
      <c r="D9" s="11">
        <v>2000000</v>
      </c>
      <c r="E9" s="54">
        <f t="shared" si="2"/>
        <v>0.79744816586921852</v>
      </c>
      <c r="F9" s="55">
        <v>2750000</v>
      </c>
      <c r="G9" s="13">
        <v>1950000</v>
      </c>
      <c r="H9" s="72">
        <f t="shared" si="0"/>
        <v>0.70909090909090911</v>
      </c>
      <c r="I9" s="73">
        <v>2750000</v>
      </c>
      <c r="J9" s="14">
        <v>1375000</v>
      </c>
      <c r="K9" s="86">
        <f>J9/I9</f>
        <v>0.5</v>
      </c>
      <c r="L9" s="110">
        <v>2000000</v>
      </c>
      <c r="M9" s="124">
        <v>1350000</v>
      </c>
      <c r="N9" s="122">
        <f t="shared" ref="N9:N16" si="3">M9/L9</f>
        <v>0.67500000000000004</v>
      </c>
      <c r="O9" s="139"/>
      <c r="P9" s="138"/>
      <c r="Q9" s="59"/>
      <c r="R9" s="89">
        <f t="shared" si="1"/>
        <v>6675000</v>
      </c>
    </row>
    <row r="10" spans="1:18" ht="27" customHeight="1">
      <c r="A10" s="37"/>
      <c r="B10" s="103" t="s">
        <v>16</v>
      </c>
      <c r="C10" s="5">
        <v>546260</v>
      </c>
      <c r="D10" s="11">
        <v>500000</v>
      </c>
      <c r="E10" s="54">
        <f t="shared" si="2"/>
        <v>0.91531505144070591</v>
      </c>
      <c r="F10" s="55">
        <v>640000</v>
      </c>
      <c r="G10" s="12">
        <v>320000</v>
      </c>
      <c r="H10" s="72">
        <f t="shared" si="0"/>
        <v>0.5</v>
      </c>
      <c r="I10" s="73">
        <v>1076000</v>
      </c>
      <c r="J10" s="14">
        <v>860000</v>
      </c>
      <c r="K10" s="86">
        <v>0.8</v>
      </c>
      <c r="L10" s="110">
        <v>1176000</v>
      </c>
      <c r="M10" s="124">
        <v>640000</v>
      </c>
      <c r="N10" s="122">
        <f t="shared" si="3"/>
        <v>0.54421768707482998</v>
      </c>
      <c r="O10" s="139"/>
      <c r="P10" s="138"/>
      <c r="Q10" s="59"/>
      <c r="R10" s="89">
        <f t="shared" si="1"/>
        <v>2320000</v>
      </c>
    </row>
    <row r="11" spans="1:18" ht="27" customHeight="1">
      <c r="A11" s="37"/>
      <c r="B11" s="103" t="s">
        <v>15</v>
      </c>
      <c r="C11" s="5">
        <v>838500</v>
      </c>
      <c r="D11" s="11">
        <v>420000</v>
      </c>
      <c r="E11" s="54">
        <f t="shared" si="2"/>
        <v>0.50089445438282643</v>
      </c>
      <c r="F11" s="55">
        <v>420000</v>
      </c>
      <c r="G11" s="12">
        <v>350000</v>
      </c>
      <c r="H11" s="72">
        <f t="shared" si="0"/>
        <v>0.83333333333333337</v>
      </c>
      <c r="I11" s="73">
        <v>450000</v>
      </c>
      <c r="J11" s="14">
        <v>360000</v>
      </c>
      <c r="K11" s="86">
        <f t="shared" ref="K11:K25" si="4">J11/I11</f>
        <v>0.8</v>
      </c>
      <c r="L11" s="110">
        <v>535000</v>
      </c>
      <c r="M11" s="124">
        <v>330000</v>
      </c>
      <c r="N11" s="122">
        <f t="shared" si="3"/>
        <v>0.61682242990654201</v>
      </c>
      <c r="O11" s="139"/>
      <c r="P11" s="138"/>
      <c r="Q11" s="59"/>
      <c r="R11" s="89">
        <f t="shared" si="1"/>
        <v>1460000</v>
      </c>
    </row>
    <row r="12" spans="1:18" ht="27" customHeight="1">
      <c r="A12" s="37"/>
      <c r="B12" s="103" t="s">
        <v>14</v>
      </c>
      <c r="C12" s="5">
        <v>279750</v>
      </c>
      <c r="D12" s="11">
        <v>409750</v>
      </c>
      <c r="E12" s="54">
        <f t="shared" si="2"/>
        <v>1.4647006255585344</v>
      </c>
      <c r="F12" s="55">
        <v>337600</v>
      </c>
      <c r="G12" s="12">
        <v>200000</v>
      </c>
      <c r="H12" s="72">
        <f t="shared" si="0"/>
        <v>0.59241706161137442</v>
      </c>
      <c r="I12" s="73">
        <v>200000</v>
      </c>
      <c r="J12" s="14">
        <v>160000</v>
      </c>
      <c r="K12" s="86">
        <f t="shared" si="4"/>
        <v>0.8</v>
      </c>
      <c r="L12" s="110">
        <v>840000</v>
      </c>
      <c r="M12" s="125">
        <v>400000</v>
      </c>
      <c r="N12" s="122">
        <f t="shared" si="3"/>
        <v>0.47619047619047616</v>
      </c>
      <c r="O12" s="139"/>
      <c r="P12" s="138"/>
      <c r="Q12" s="59"/>
      <c r="R12" s="89">
        <f t="shared" si="1"/>
        <v>1169750</v>
      </c>
    </row>
    <row r="13" spans="1:18" ht="27" customHeight="1">
      <c r="A13" s="37"/>
      <c r="B13" s="103" t="s">
        <v>13</v>
      </c>
      <c r="C13" s="5">
        <v>226800</v>
      </c>
      <c r="D13" s="11">
        <v>226800</v>
      </c>
      <c r="E13" s="54">
        <f t="shared" si="2"/>
        <v>1</v>
      </c>
      <c r="F13" s="55">
        <v>426000</v>
      </c>
      <c r="G13" s="12">
        <v>325000</v>
      </c>
      <c r="H13" s="72">
        <f t="shared" si="0"/>
        <v>0.76291079812206575</v>
      </c>
      <c r="I13" s="73">
        <v>482440</v>
      </c>
      <c r="J13" s="14">
        <v>270000</v>
      </c>
      <c r="K13" s="86">
        <f t="shared" si="4"/>
        <v>0.55965508664289865</v>
      </c>
      <c r="L13" s="110">
        <v>265000</v>
      </c>
      <c r="M13" s="124">
        <v>132000</v>
      </c>
      <c r="N13" s="122">
        <f t="shared" si="3"/>
        <v>0.49811320754716981</v>
      </c>
      <c r="O13" s="139"/>
      <c r="P13" s="138"/>
      <c r="Q13" s="59"/>
      <c r="R13" s="89">
        <f t="shared" si="1"/>
        <v>953800</v>
      </c>
    </row>
    <row r="14" spans="1:18" ht="27" customHeight="1">
      <c r="A14" s="37"/>
      <c r="B14" s="104" t="s">
        <v>11</v>
      </c>
      <c r="C14" s="26">
        <v>1900000</v>
      </c>
      <c r="D14" s="27">
        <v>1258450</v>
      </c>
      <c r="E14" s="56">
        <f t="shared" si="2"/>
        <v>0.66234210526315784</v>
      </c>
      <c r="F14" s="57">
        <v>1100000</v>
      </c>
      <c r="G14" s="28">
        <v>975000</v>
      </c>
      <c r="H14" s="75">
        <f t="shared" si="0"/>
        <v>0.88636363636363635</v>
      </c>
      <c r="I14" s="76">
        <v>1500000</v>
      </c>
      <c r="J14" s="29">
        <v>1075000</v>
      </c>
      <c r="K14" s="87">
        <f t="shared" si="4"/>
        <v>0.71666666666666667</v>
      </c>
      <c r="L14" s="112">
        <v>1500000</v>
      </c>
      <c r="M14" s="124">
        <v>848000</v>
      </c>
      <c r="N14" s="122">
        <f t="shared" si="3"/>
        <v>0.56533333333333335</v>
      </c>
      <c r="O14" s="139"/>
      <c r="P14" s="138"/>
      <c r="Q14" s="59"/>
      <c r="R14" s="89">
        <f t="shared" si="1"/>
        <v>4156450</v>
      </c>
    </row>
    <row r="15" spans="1:18" s="21" customFormat="1" ht="27" customHeight="1">
      <c r="B15" s="105" t="s">
        <v>10</v>
      </c>
      <c r="C15" s="40">
        <v>92400</v>
      </c>
      <c r="D15" s="41">
        <v>0</v>
      </c>
      <c r="E15" s="54">
        <f>D15/C15</f>
        <v>0</v>
      </c>
      <c r="F15" s="58">
        <v>336000</v>
      </c>
      <c r="G15" s="42">
        <v>0</v>
      </c>
      <c r="H15" s="72">
        <f>G15/F15</f>
        <v>0</v>
      </c>
      <c r="I15" s="73">
        <v>275000</v>
      </c>
      <c r="J15" s="14">
        <v>0</v>
      </c>
      <c r="K15" s="86">
        <f>J15/I15</f>
        <v>0</v>
      </c>
      <c r="L15" s="110">
        <v>299500</v>
      </c>
      <c r="M15" s="124">
        <v>150000</v>
      </c>
      <c r="N15" s="122">
        <f t="shared" si="3"/>
        <v>0.5008347245409015</v>
      </c>
      <c r="O15" s="139"/>
      <c r="P15" s="138"/>
      <c r="Q15" s="59"/>
      <c r="R15" s="89">
        <f t="shared" si="1"/>
        <v>150000</v>
      </c>
    </row>
    <row r="16" spans="1:18" s="2" customFormat="1" ht="27" customHeight="1">
      <c r="A16" s="38"/>
      <c r="B16" s="103" t="s">
        <v>12</v>
      </c>
      <c r="C16" s="24"/>
      <c r="D16" s="25"/>
      <c r="E16" s="59"/>
      <c r="F16" s="55">
        <v>384200</v>
      </c>
      <c r="G16" s="12">
        <v>375000</v>
      </c>
      <c r="H16" s="72">
        <f>G16/F16</f>
        <v>0.97605413846954714</v>
      </c>
      <c r="I16" s="73">
        <v>197000</v>
      </c>
      <c r="J16" s="14">
        <v>140000</v>
      </c>
      <c r="K16" s="86">
        <f>J16/I16</f>
        <v>0.71065989847715738</v>
      </c>
      <c r="L16" s="110">
        <v>260000</v>
      </c>
      <c r="M16" s="126">
        <v>200000</v>
      </c>
      <c r="N16" s="122">
        <f t="shared" si="3"/>
        <v>0.76923076923076927</v>
      </c>
      <c r="O16" s="139"/>
      <c r="P16" s="138"/>
      <c r="Q16" s="59"/>
      <c r="R16" s="89">
        <f t="shared" si="1"/>
        <v>715000</v>
      </c>
    </row>
    <row r="17" spans="1:18" s="2" customFormat="1" ht="27" customHeight="1" thickBot="1">
      <c r="A17" s="38"/>
      <c r="B17" s="30" t="s">
        <v>35</v>
      </c>
      <c r="C17" s="31"/>
      <c r="D17" s="32"/>
      <c r="E17" s="60"/>
      <c r="F17" s="61">
        <v>44000</v>
      </c>
      <c r="G17" s="33">
        <v>0</v>
      </c>
      <c r="H17" s="77">
        <f>G17/F17</f>
        <v>0</v>
      </c>
      <c r="I17" s="78"/>
      <c r="J17" s="34"/>
      <c r="K17" s="60"/>
      <c r="L17" s="78"/>
      <c r="M17" s="34"/>
      <c r="N17" s="60"/>
      <c r="O17" s="139"/>
      <c r="P17" s="138"/>
      <c r="Q17" s="59"/>
      <c r="R17" s="90"/>
    </row>
    <row r="18" spans="1:18" ht="27" customHeight="1" thickTop="1">
      <c r="A18" s="39" t="s">
        <v>22</v>
      </c>
      <c r="B18" s="108" t="s">
        <v>1</v>
      </c>
      <c r="C18" s="18"/>
      <c r="D18" s="18"/>
      <c r="E18" s="62"/>
      <c r="F18" s="63"/>
      <c r="G18" s="18"/>
      <c r="H18" s="79"/>
      <c r="I18" s="80">
        <v>80540</v>
      </c>
      <c r="J18" s="19">
        <v>60000</v>
      </c>
      <c r="K18" s="88">
        <f t="shared" si="4"/>
        <v>0.74497144276136085</v>
      </c>
      <c r="L18" s="113">
        <v>0</v>
      </c>
      <c r="M18" s="114">
        <v>0</v>
      </c>
      <c r="N18" s="115">
        <v>0</v>
      </c>
      <c r="O18" s="136">
        <v>0</v>
      </c>
      <c r="P18" s="138"/>
      <c r="Q18" s="59"/>
      <c r="R18" s="91">
        <f t="shared" ref="R18:R28" si="5">J18+M18</f>
        <v>60000</v>
      </c>
    </row>
    <row r="19" spans="1:18" ht="45" customHeight="1">
      <c r="A19" s="36"/>
      <c r="B19" s="105" t="s">
        <v>6</v>
      </c>
      <c r="C19" s="16"/>
      <c r="D19" s="16"/>
      <c r="E19" s="64"/>
      <c r="F19" s="65"/>
      <c r="G19" s="16"/>
      <c r="H19" s="81"/>
      <c r="I19" s="73">
        <v>100000</v>
      </c>
      <c r="J19" s="15">
        <v>50000</v>
      </c>
      <c r="K19" s="86">
        <f t="shared" si="4"/>
        <v>0.5</v>
      </c>
      <c r="L19" s="110">
        <v>80000</v>
      </c>
      <c r="M19" s="11">
        <v>70000</v>
      </c>
      <c r="N19" s="54">
        <f>M19/L19</f>
        <v>0.875</v>
      </c>
      <c r="O19" s="136">
        <v>0</v>
      </c>
      <c r="P19" s="138"/>
      <c r="Q19" s="59"/>
      <c r="R19" s="91">
        <f t="shared" si="5"/>
        <v>120000</v>
      </c>
    </row>
    <row r="20" spans="1:18" ht="27" customHeight="1">
      <c r="A20" s="37"/>
      <c r="B20" s="105" t="s">
        <v>2</v>
      </c>
      <c r="C20" s="16"/>
      <c r="D20" s="16"/>
      <c r="E20" s="64"/>
      <c r="F20" s="65"/>
      <c r="G20" s="16"/>
      <c r="H20" s="81"/>
      <c r="I20" s="73">
        <v>75000</v>
      </c>
      <c r="J20" s="15">
        <v>37500</v>
      </c>
      <c r="K20" s="86">
        <f t="shared" si="4"/>
        <v>0.5</v>
      </c>
      <c r="L20" s="110">
        <v>75000</v>
      </c>
      <c r="M20" s="11">
        <v>70000</v>
      </c>
      <c r="N20" s="54">
        <f t="shared" ref="N20:N28" si="6">M20/L20</f>
        <v>0.93333333333333335</v>
      </c>
      <c r="O20" s="136">
        <v>0</v>
      </c>
      <c r="P20" s="138"/>
      <c r="Q20" s="59"/>
      <c r="R20" s="91">
        <f t="shared" si="5"/>
        <v>107500</v>
      </c>
    </row>
    <row r="21" spans="1:18" ht="27" customHeight="1">
      <c r="A21" s="37"/>
      <c r="B21" s="105" t="s">
        <v>3</v>
      </c>
      <c r="C21" s="16"/>
      <c r="D21" s="16"/>
      <c r="E21" s="64"/>
      <c r="F21" s="65"/>
      <c r="G21" s="16"/>
      <c r="H21" s="81"/>
      <c r="I21" s="73">
        <v>150000</v>
      </c>
      <c r="J21" s="15">
        <v>72500</v>
      </c>
      <c r="K21" s="86">
        <f t="shared" si="4"/>
        <v>0.48333333333333334</v>
      </c>
      <c r="L21" s="110">
        <v>75000</v>
      </c>
      <c r="M21" s="11">
        <v>50000</v>
      </c>
      <c r="N21" s="54">
        <f t="shared" si="6"/>
        <v>0.66666666666666663</v>
      </c>
      <c r="O21" s="136">
        <v>160000</v>
      </c>
      <c r="P21" s="138"/>
      <c r="Q21" s="59"/>
      <c r="R21" s="91">
        <f t="shared" si="5"/>
        <v>122500</v>
      </c>
    </row>
    <row r="22" spans="1:18" ht="27" customHeight="1">
      <c r="A22" s="37"/>
      <c r="B22" s="105" t="s">
        <v>4</v>
      </c>
      <c r="C22" s="17"/>
      <c r="D22" s="17"/>
      <c r="E22" s="66"/>
      <c r="F22" s="67"/>
      <c r="G22" s="93">
        <v>50000</v>
      </c>
      <c r="H22" s="81"/>
      <c r="I22" s="73">
        <v>100000</v>
      </c>
      <c r="J22" s="15">
        <v>75000</v>
      </c>
      <c r="K22" s="86">
        <f t="shared" si="4"/>
        <v>0.75</v>
      </c>
      <c r="L22" s="110">
        <v>140000</v>
      </c>
      <c r="M22" s="11">
        <v>140000</v>
      </c>
      <c r="N22" s="54">
        <f t="shared" si="6"/>
        <v>1</v>
      </c>
      <c r="O22" s="136">
        <v>0</v>
      </c>
      <c r="P22" s="138"/>
      <c r="Q22" s="59"/>
      <c r="R22" s="91">
        <f t="shared" si="5"/>
        <v>215000</v>
      </c>
    </row>
    <row r="23" spans="1:18" ht="27" customHeight="1">
      <c r="A23" s="37"/>
      <c r="B23" s="105" t="s">
        <v>5</v>
      </c>
      <c r="C23" s="17"/>
      <c r="D23" s="17"/>
      <c r="E23" s="66"/>
      <c r="F23" s="67"/>
      <c r="G23" s="92"/>
      <c r="H23" s="81"/>
      <c r="I23" s="73">
        <v>60000</v>
      </c>
      <c r="J23" s="15">
        <v>45000</v>
      </c>
      <c r="K23" s="86">
        <f t="shared" si="4"/>
        <v>0.75</v>
      </c>
      <c r="L23" s="110">
        <v>100000</v>
      </c>
      <c r="M23" s="11">
        <v>90000</v>
      </c>
      <c r="N23" s="54">
        <f t="shared" si="6"/>
        <v>0.9</v>
      </c>
      <c r="O23" s="136">
        <v>122000</v>
      </c>
      <c r="P23" s="138"/>
      <c r="Q23" s="59"/>
      <c r="R23" s="91">
        <f t="shared" si="5"/>
        <v>135000</v>
      </c>
    </row>
    <row r="24" spans="1:18" ht="27" customHeight="1">
      <c r="A24" s="37"/>
      <c r="B24" s="105" t="s">
        <v>7</v>
      </c>
      <c r="C24" s="17"/>
      <c r="D24" s="17"/>
      <c r="E24" s="66"/>
      <c r="F24" s="67"/>
      <c r="G24" s="92"/>
      <c r="H24" s="81"/>
      <c r="I24" s="73">
        <v>127200</v>
      </c>
      <c r="J24" s="15">
        <v>85000</v>
      </c>
      <c r="K24" s="86">
        <f t="shared" si="4"/>
        <v>0.66823899371069184</v>
      </c>
      <c r="L24" s="110">
        <v>71200</v>
      </c>
      <c r="M24" s="11">
        <v>71200</v>
      </c>
      <c r="N24" s="54">
        <f t="shared" si="6"/>
        <v>1</v>
      </c>
      <c r="O24" s="136">
        <v>130000</v>
      </c>
      <c r="P24" s="138"/>
      <c r="Q24" s="59"/>
      <c r="R24" s="91">
        <f t="shared" si="5"/>
        <v>156200</v>
      </c>
    </row>
    <row r="25" spans="1:18" ht="27" customHeight="1">
      <c r="A25" s="37"/>
      <c r="B25" s="105" t="s">
        <v>8</v>
      </c>
      <c r="C25" s="17"/>
      <c r="D25" s="17"/>
      <c r="E25" s="66"/>
      <c r="F25" s="67"/>
      <c r="G25" s="92"/>
      <c r="H25" s="81"/>
      <c r="I25" s="73">
        <v>20000</v>
      </c>
      <c r="J25" s="15">
        <v>20000</v>
      </c>
      <c r="K25" s="86">
        <f t="shared" si="4"/>
        <v>1</v>
      </c>
      <c r="L25" s="110">
        <v>0</v>
      </c>
      <c r="M25" s="11">
        <v>0</v>
      </c>
      <c r="N25" s="54">
        <v>0</v>
      </c>
      <c r="O25" s="136">
        <v>25000</v>
      </c>
      <c r="P25" s="138"/>
      <c r="Q25" s="59"/>
      <c r="R25" s="91">
        <f t="shared" si="5"/>
        <v>20000</v>
      </c>
    </row>
    <row r="26" spans="1:18" ht="27" customHeight="1">
      <c r="A26" s="37"/>
      <c r="B26" s="105" t="s">
        <v>9</v>
      </c>
      <c r="C26" s="17"/>
      <c r="D26" s="17"/>
      <c r="E26" s="66"/>
      <c r="F26" s="67"/>
      <c r="G26" s="93">
        <v>50000</v>
      </c>
      <c r="H26" s="81"/>
      <c r="I26" s="73">
        <v>80801</v>
      </c>
      <c r="J26" s="15">
        <v>55000</v>
      </c>
      <c r="K26" s="86">
        <f>J26/I26</f>
        <v>0.68068464499201742</v>
      </c>
      <c r="L26" s="110">
        <v>96683</v>
      </c>
      <c r="M26" s="11">
        <v>96300</v>
      </c>
      <c r="N26" s="54">
        <f t="shared" si="6"/>
        <v>0.99603860037441949</v>
      </c>
      <c r="O26" s="136">
        <v>96000</v>
      </c>
      <c r="P26" s="138"/>
      <c r="Q26" s="59"/>
      <c r="R26" s="91">
        <f t="shared" si="5"/>
        <v>151300</v>
      </c>
    </row>
    <row r="27" spans="1:18" ht="27" customHeight="1">
      <c r="A27" s="37"/>
      <c r="B27" s="105" t="s">
        <v>31</v>
      </c>
      <c r="C27" s="17"/>
      <c r="D27" s="17"/>
      <c r="E27" s="66"/>
      <c r="F27" s="67"/>
      <c r="G27" s="107"/>
      <c r="H27" s="81"/>
      <c r="I27" s="73"/>
      <c r="J27" s="15"/>
      <c r="K27" s="86"/>
      <c r="L27" s="110">
        <v>80000</v>
      </c>
      <c r="M27" s="11">
        <v>80000</v>
      </c>
      <c r="N27" s="54">
        <f t="shared" si="6"/>
        <v>1</v>
      </c>
      <c r="O27" s="136"/>
      <c r="P27" s="138"/>
      <c r="Q27" s="59"/>
      <c r="R27" s="91">
        <f t="shared" si="5"/>
        <v>80000</v>
      </c>
    </row>
    <row r="28" spans="1:18" ht="25.5" customHeight="1">
      <c r="A28" s="37"/>
      <c r="B28" s="23" t="s">
        <v>32</v>
      </c>
      <c r="C28" s="17"/>
      <c r="D28" s="17"/>
      <c r="E28" s="66"/>
      <c r="F28" s="67"/>
      <c r="G28" s="106"/>
      <c r="H28" s="81"/>
      <c r="I28" s="73"/>
      <c r="J28" s="15"/>
      <c r="K28" s="86"/>
      <c r="L28" s="110">
        <v>82500</v>
      </c>
      <c r="M28" s="11">
        <v>82500</v>
      </c>
      <c r="N28" s="54">
        <f t="shared" si="6"/>
        <v>1</v>
      </c>
      <c r="O28" s="136"/>
      <c r="P28" s="138"/>
      <c r="Q28" s="138"/>
      <c r="R28" s="91">
        <f t="shared" si="5"/>
        <v>82500</v>
      </c>
    </row>
    <row r="29" spans="1:18" ht="25.5" customHeight="1">
      <c r="A29" s="21"/>
      <c r="B29" s="23" t="s">
        <v>57</v>
      </c>
      <c r="C29" s="17"/>
      <c r="D29" s="17"/>
      <c r="E29" s="66"/>
      <c r="F29" s="141"/>
      <c r="G29" s="106"/>
      <c r="H29" s="81"/>
      <c r="I29" s="142"/>
      <c r="J29" s="15"/>
      <c r="K29" s="86"/>
      <c r="L29" s="110"/>
      <c r="M29" s="11"/>
      <c r="N29" s="54"/>
      <c r="O29" s="136">
        <v>80000</v>
      </c>
      <c r="P29" s="138"/>
      <c r="Q29" s="137"/>
      <c r="R29" s="91"/>
    </row>
    <row r="30" spans="1:18" ht="25.5" customHeight="1">
      <c r="A30" s="21"/>
      <c r="B30" s="23" t="s">
        <v>58</v>
      </c>
      <c r="C30" s="17"/>
      <c r="D30" s="17"/>
      <c r="E30" s="66"/>
      <c r="F30" s="141"/>
      <c r="G30" s="92"/>
      <c r="H30" s="66"/>
      <c r="I30" s="140"/>
      <c r="J30" s="14"/>
      <c r="K30" s="86"/>
      <c r="L30" s="110"/>
      <c r="M30" s="11"/>
      <c r="N30" s="54"/>
      <c r="O30" s="136">
        <v>79291</v>
      </c>
      <c r="P30" s="138"/>
      <c r="Q30" s="59"/>
      <c r="R30" s="91"/>
    </row>
    <row r="31" spans="1:18">
      <c r="B31" s="97"/>
      <c r="C31" s="98"/>
      <c r="D31" s="98"/>
      <c r="E31" s="98"/>
      <c r="F31" s="98"/>
      <c r="G31" s="98"/>
      <c r="H31" s="99"/>
      <c r="I31" s="100"/>
    </row>
    <row r="32" spans="1:18">
      <c r="B32" s="97"/>
      <c r="C32" s="98"/>
      <c r="D32" s="98"/>
      <c r="E32" s="98"/>
      <c r="F32" s="98"/>
      <c r="G32" s="98"/>
      <c r="H32" s="99"/>
      <c r="I32" s="100"/>
    </row>
    <row r="33" spans="2:18" ht="29.25" customHeight="1">
      <c r="B33" s="22" t="s">
        <v>0</v>
      </c>
      <c r="C33" s="20">
        <f>SUM(C7:C15)</f>
        <v>6686710</v>
      </c>
      <c r="D33" s="20">
        <f>SUM(D7:D17)</f>
        <v>5000000</v>
      </c>
      <c r="E33" s="129">
        <f>D33/C33</f>
        <v>0.74775188396087167</v>
      </c>
      <c r="F33" s="20">
        <f>SUM( F7:F17)</f>
        <v>7117800</v>
      </c>
      <c r="G33" s="20">
        <f>SUM(G7:G17)</f>
        <v>5000000</v>
      </c>
      <c r="H33" s="128">
        <f>G33/F33</f>
        <v>0.70246424456995138</v>
      </c>
      <c r="I33" s="20">
        <f>SUM(I7:I28)</f>
        <v>8048981</v>
      </c>
      <c r="J33" s="20">
        <f>SUM(J7:J28)</f>
        <v>5000000</v>
      </c>
      <c r="K33" s="127">
        <f>J33/I33</f>
        <v>0.62119664588598233</v>
      </c>
      <c r="L33" s="20">
        <f>SUM(L7:L28)</f>
        <v>8000883</v>
      </c>
      <c r="M33" s="20">
        <v>5000000</v>
      </c>
      <c r="N33" s="127">
        <f>M33/L33</f>
        <v>0.62493102323831007</v>
      </c>
      <c r="O33" s="20">
        <f>SUM(O18:O30)</f>
        <v>692291</v>
      </c>
      <c r="R33" s="20">
        <f>D33+G33+J33+M33</f>
        <v>20000000</v>
      </c>
    </row>
    <row r="34" spans="2:18">
      <c r="C34" s="1"/>
      <c r="D34" s="1"/>
      <c r="E34" s="1"/>
      <c r="F34" s="1"/>
      <c r="G34" s="1"/>
    </row>
    <row r="35" spans="2:18" ht="36">
      <c r="C35" s="1"/>
      <c r="D35" s="1"/>
      <c r="E35" s="1"/>
      <c r="F35" s="1"/>
      <c r="G35" s="1"/>
      <c r="I35" s="95" t="s">
        <v>24</v>
      </c>
      <c r="L35" s="116" t="s">
        <v>24</v>
      </c>
    </row>
    <row r="36" spans="2:18" ht="18.75">
      <c r="G36" s="94">
        <v>100000</v>
      </c>
      <c r="I36" s="96">
        <f>SUM(I7:I16)</f>
        <v>7255440</v>
      </c>
      <c r="J36" s="96">
        <v>4500000</v>
      </c>
      <c r="K36" s="86">
        <f>J36/I36</f>
        <v>0.62022427309715189</v>
      </c>
      <c r="L36" s="117">
        <f>SUM(L7:L16)</f>
        <v>7200500</v>
      </c>
      <c r="M36" s="117">
        <v>4250000</v>
      </c>
      <c r="N36" s="54">
        <f>M36/L36</f>
        <v>0.59023678911186728</v>
      </c>
    </row>
    <row r="37" spans="2:18">
      <c r="C37" s="1"/>
      <c r="D37" s="1"/>
      <c r="E37" s="1"/>
      <c r="F37" s="1"/>
      <c r="G37" s="1"/>
    </row>
    <row r="38" spans="2:18" ht="36">
      <c r="C38" s="1"/>
      <c r="D38" s="1"/>
      <c r="E38" s="1"/>
      <c r="F38" s="1"/>
      <c r="G38" s="1"/>
      <c r="I38" s="95" t="s">
        <v>29</v>
      </c>
      <c r="L38" s="116" t="s">
        <v>29</v>
      </c>
    </row>
    <row r="39" spans="2:18" ht="18">
      <c r="C39" s="1"/>
      <c r="D39" s="1"/>
      <c r="E39" s="1"/>
      <c r="F39" s="1"/>
      <c r="G39" s="1"/>
      <c r="I39" s="96">
        <f>SUM(I18:I28)</f>
        <v>793541</v>
      </c>
      <c r="J39" s="96">
        <v>500000</v>
      </c>
      <c r="K39" s="86">
        <f>J39/I39</f>
        <v>0.63008716625858019</v>
      </c>
      <c r="L39" s="117">
        <f>SUM(L18:L28)</f>
        <v>800383</v>
      </c>
      <c r="M39" s="117">
        <v>750000</v>
      </c>
      <c r="N39" s="54">
        <f>M39/L39</f>
        <v>0.93705138664864196</v>
      </c>
    </row>
    <row r="40" spans="2:18">
      <c r="C40" s="1"/>
      <c r="D40" s="1"/>
      <c r="E40" s="1"/>
      <c r="F40" s="1"/>
      <c r="G40" s="1"/>
    </row>
    <row r="41" spans="2:18">
      <c r="C41" s="1"/>
      <c r="D41" s="1"/>
      <c r="E41" s="1"/>
      <c r="F41" s="1"/>
      <c r="G41" s="1"/>
    </row>
  </sheetData>
  <mergeCells count="3">
    <mergeCell ref="B1:H1"/>
    <mergeCell ref="B2:H2"/>
    <mergeCell ref="B3:H3"/>
  </mergeCells>
  <phoneticPr fontId="0" type="noConversion"/>
  <pageMargins left="0.51" right="0.51" top="1" bottom="1" header="0.5" footer="0.5"/>
  <pageSetup paperSize="5" scale="43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70" zoomScaleNormal="70" workbookViewId="0">
      <selection activeCell="L26" sqref="L26"/>
    </sheetView>
  </sheetViews>
  <sheetFormatPr defaultRowHeight="12.75"/>
  <cols>
    <col min="1" max="1" width="16.7109375" style="101" customWidth="1"/>
    <col min="2" max="7" width="14.140625" style="101" customWidth="1"/>
    <col min="8" max="8" width="16.85546875" style="101" customWidth="1"/>
    <col min="9" max="9" width="11.42578125" customWidth="1"/>
    <col min="10" max="10" width="12.42578125" customWidth="1"/>
    <col min="12" max="12" width="13.140625" customWidth="1"/>
    <col min="13" max="13" width="15.28515625" customWidth="1"/>
  </cols>
  <sheetData>
    <row r="1" spans="1:8" s="119" customFormat="1" ht="15">
      <c r="A1" s="171" t="s">
        <v>37</v>
      </c>
      <c r="B1" s="171"/>
      <c r="C1" s="171"/>
      <c r="D1" s="171"/>
      <c r="E1" s="171"/>
    </row>
    <row r="2" spans="1:8" s="119" customFormat="1" ht="15">
      <c r="A2" s="171" t="s">
        <v>62</v>
      </c>
      <c r="B2" s="171"/>
      <c r="C2" s="171"/>
      <c r="D2" s="171"/>
      <c r="E2" s="171"/>
    </row>
    <row r="4" spans="1:8" ht="13.5" thickBot="1">
      <c r="A4" s="144" t="s">
        <v>25</v>
      </c>
      <c r="B4" s="143" t="s">
        <v>39</v>
      </c>
      <c r="C4" s="143" t="s">
        <v>40</v>
      </c>
      <c r="D4" s="143" t="s">
        <v>41</v>
      </c>
      <c r="E4" s="143" t="s">
        <v>42</v>
      </c>
      <c r="F4" s="144" t="s">
        <v>25</v>
      </c>
      <c r="G4" s="152"/>
      <c r="H4"/>
    </row>
    <row r="5" spans="1:8" ht="13.5" thickTop="1">
      <c r="A5" s="145" t="s">
        <v>18</v>
      </c>
      <c r="B5" s="146">
        <v>0</v>
      </c>
      <c r="C5" s="146">
        <v>325000</v>
      </c>
      <c r="D5" s="146">
        <v>260000</v>
      </c>
      <c r="E5" s="147">
        <v>200000</v>
      </c>
      <c r="F5" s="145" t="s">
        <v>18</v>
      </c>
      <c r="G5" s="152"/>
      <c r="H5"/>
    </row>
    <row r="6" spans="1:8">
      <c r="A6" s="148" t="s">
        <v>17</v>
      </c>
      <c r="B6" s="149">
        <v>185000</v>
      </c>
      <c r="C6" s="149">
        <v>180000</v>
      </c>
      <c r="D6" s="149">
        <v>0</v>
      </c>
      <c r="E6" s="149">
        <v>0</v>
      </c>
      <c r="F6" s="148" t="s">
        <v>17</v>
      </c>
      <c r="G6" s="152"/>
      <c r="H6"/>
    </row>
    <row r="7" spans="1:8">
      <c r="A7" s="148" t="s">
        <v>16</v>
      </c>
      <c r="B7" s="149">
        <v>500000</v>
      </c>
      <c r="C7" s="149">
        <v>320000</v>
      </c>
      <c r="D7" s="149">
        <v>860000</v>
      </c>
      <c r="E7" s="150">
        <v>640000</v>
      </c>
      <c r="F7" s="148" t="s">
        <v>16</v>
      </c>
      <c r="G7" s="152"/>
      <c r="H7"/>
    </row>
    <row r="8" spans="1:8">
      <c r="A8" s="148" t="s">
        <v>15</v>
      </c>
      <c r="B8" s="149">
        <v>420000</v>
      </c>
      <c r="C8" s="149">
        <v>350000</v>
      </c>
      <c r="D8" s="149">
        <v>360000</v>
      </c>
      <c r="E8" s="150">
        <v>330000</v>
      </c>
      <c r="F8" s="148" t="s">
        <v>15</v>
      </c>
      <c r="G8" s="152"/>
      <c r="H8"/>
    </row>
    <row r="9" spans="1:8">
      <c r="A9" s="148" t="s">
        <v>14</v>
      </c>
      <c r="B9" s="149">
        <v>409750</v>
      </c>
      <c r="C9" s="149">
        <v>200000</v>
      </c>
      <c r="D9" s="149">
        <v>160000</v>
      </c>
      <c r="E9" s="150">
        <v>400000</v>
      </c>
      <c r="F9" s="148" t="s">
        <v>14</v>
      </c>
      <c r="G9" s="152"/>
      <c r="H9"/>
    </row>
    <row r="10" spans="1:8" ht="25.5">
      <c r="A10" s="148" t="s">
        <v>38</v>
      </c>
      <c r="B10" s="167">
        <v>2000000</v>
      </c>
      <c r="C10" s="168">
        <v>1950000</v>
      </c>
      <c r="D10" s="167">
        <v>1375000</v>
      </c>
      <c r="E10" s="150">
        <v>1350000</v>
      </c>
      <c r="F10" s="148" t="s">
        <v>38</v>
      </c>
      <c r="G10" s="152"/>
      <c r="H10"/>
    </row>
    <row r="11" spans="1:8">
      <c r="A11" s="148" t="s">
        <v>13</v>
      </c>
      <c r="B11" s="149">
        <v>226800</v>
      </c>
      <c r="C11" s="149">
        <v>325000</v>
      </c>
      <c r="D11" s="149">
        <v>270000</v>
      </c>
      <c r="E11" s="150">
        <v>132000</v>
      </c>
      <c r="F11" s="148" t="s">
        <v>13</v>
      </c>
      <c r="G11" s="152"/>
      <c r="H11"/>
    </row>
    <row r="12" spans="1:8">
      <c r="A12" s="148" t="s">
        <v>12</v>
      </c>
      <c r="B12" s="149">
        <v>0</v>
      </c>
      <c r="C12" s="149">
        <v>375000</v>
      </c>
      <c r="D12" s="149">
        <v>140000</v>
      </c>
      <c r="E12" s="150">
        <v>200000</v>
      </c>
      <c r="F12" s="148" t="s">
        <v>12</v>
      </c>
      <c r="G12" s="152"/>
      <c r="H12"/>
    </row>
    <row r="13" spans="1:8">
      <c r="A13" s="148" t="s">
        <v>11</v>
      </c>
      <c r="B13" s="149">
        <v>1258450</v>
      </c>
      <c r="C13" s="149">
        <v>975000</v>
      </c>
      <c r="D13" s="149">
        <v>1075000</v>
      </c>
      <c r="E13" s="150">
        <v>848000</v>
      </c>
      <c r="F13" s="148" t="s">
        <v>11</v>
      </c>
      <c r="G13" s="152"/>
      <c r="H13"/>
    </row>
    <row r="14" spans="1:8">
      <c r="A14" s="151" t="s">
        <v>10</v>
      </c>
      <c r="B14" s="149">
        <v>0</v>
      </c>
      <c r="C14" s="149">
        <v>0</v>
      </c>
      <c r="D14" s="149">
        <v>0</v>
      </c>
      <c r="E14" s="150">
        <v>150000</v>
      </c>
      <c r="F14" s="151" t="s">
        <v>10</v>
      </c>
      <c r="G14" s="164"/>
      <c r="H14"/>
    </row>
    <row r="15" spans="1:8">
      <c r="A15" s="152" t="s">
        <v>27</v>
      </c>
      <c r="B15" s="153">
        <f>SUM(B5:B14)</f>
        <v>5000000</v>
      </c>
      <c r="C15" s="153">
        <f>SUM(C5:C14)</f>
        <v>5000000</v>
      </c>
      <c r="D15" s="153">
        <f>SUM(D5:D14)</f>
        <v>4500000</v>
      </c>
      <c r="E15" s="154">
        <f>SUM(E5:E14)</f>
        <v>4250000</v>
      </c>
      <c r="H15"/>
    </row>
    <row r="16" spans="1:8">
      <c r="A16" s="152"/>
      <c r="B16" s="153"/>
      <c r="C16" s="153"/>
      <c r="D16" s="153"/>
      <c r="E16" s="154"/>
      <c r="F16" s="154"/>
      <c r="G16" s="154"/>
    </row>
    <row r="17" spans="1:13" ht="14.25">
      <c r="A17" s="152"/>
      <c r="B17" s="155"/>
      <c r="C17" s="155"/>
      <c r="D17" s="155"/>
      <c r="E17" s="155"/>
      <c r="F17" s="155"/>
      <c r="G17" s="155"/>
      <c r="H17" s="155"/>
      <c r="I17" s="120"/>
      <c r="J17" s="120"/>
      <c r="K17" s="119"/>
      <c r="L17" s="118"/>
      <c r="M17" s="118"/>
    </row>
    <row r="18" spans="1:13" ht="13.5" thickBot="1">
      <c r="A18" s="144" t="s">
        <v>26</v>
      </c>
      <c r="B18" s="143" t="s">
        <v>39</v>
      </c>
      <c r="C18" s="143" t="s">
        <v>40</v>
      </c>
      <c r="D18" s="143" t="s">
        <v>41</v>
      </c>
      <c r="E18" s="143" t="s">
        <v>42</v>
      </c>
      <c r="F18" s="143" t="s">
        <v>59</v>
      </c>
      <c r="G18" s="143" t="s">
        <v>61</v>
      </c>
      <c r="H18" s="144" t="s">
        <v>26</v>
      </c>
    </row>
    <row r="19" spans="1:13" ht="12.75" customHeight="1" thickTop="1">
      <c r="A19" s="156" t="s">
        <v>31</v>
      </c>
      <c r="B19" s="157"/>
      <c r="C19" s="157"/>
      <c r="D19" s="146">
        <v>0</v>
      </c>
      <c r="E19" s="158">
        <v>80000</v>
      </c>
      <c r="F19" s="158">
        <v>200000</v>
      </c>
      <c r="G19" s="146">
        <v>0</v>
      </c>
      <c r="H19" s="156" t="s">
        <v>31</v>
      </c>
    </row>
    <row r="20" spans="1:13">
      <c r="A20" s="151" t="s">
        <v>60</v>
      </c>
      <c r="B20" s="159"/>
      <c r="C20" s="159"/>
      <c r="D20" s="149">
        <v>0</v>
      </c>
      <c r="E20" s="160">
        <v>0</v>
      </c>
      <c r="F20" s="160">
        <v>81000</v>
      </c>
      <c r="G20" s="149">
        <v>0</v>
      </c>
      <c r="H20" s="151" t="s">
        <v>60</v>
      </c>
    </row>
    <row r="21" spans="1:13">
      <c r="A21" s="151" t="s">
        <v>57</v>
      </c>
      <c r="B21" s="159"/>
      <c r="C21" s="159"/>
      <c r="D21" s="149">
        <v>0</v>
      </c>
      <c r="E21" s="149">
        <v>0</v>
      </c>
      <c r="F21" s="160">
        <v>80000</v>
      </c>
      <c r="G21" s="149">
        <v>0</v>
      </c>
      <c r="H21" s="151" t="s">
        <v>57</v>
      </c>
    </row>
    <row r="22" spans="1:13">
      <c r="A22" s="151" t="s">
        <v>1</v>
      </c>
      <c r="B22" s="159"/>
      <c r="C22" s="159"/>
      <c r="D22" s="149">
        <v>60000</v>
      </c>
      <c r="E22" s="149">
        <v>0</v>
      </c>
      <c r="F22" s="160">
        <v>0</v>
      </c>
      <c r="G22" s="149">
        <v>0</v>
      </c>
      <c r="H22" s="151" t="s">
        <v>1</v>
      </c>
    </row>
    <row r="23" spans="1:13" ht="42" customHeight="1">
      <c r="A23" s="151" t="s">
        <v>36</v>
      </c>
      <c r="B23" s="159"/>
      <c r="C23" s="159"/>
      <c r="D23" s="160">
        <v>50000</v>
      </c>
      <c r="E23" s="160">
        <v>70000</v>
      </c>
      <c r="F23" s="160">
        <v>0</v>
      </c>
      <c r="G23" s="149">
        <v>0</v>
      </c>
      <c r="H23" s="151" t="s">
        <v>36</v>
      </c>
    </row>
    <row r="24" spans="1:13">
      <c r="A24" s="151" t="s">
        <v>2</v>
      </c>
      <c r="B24" s="159"/>
      <c r="C24" s="159"/>
      <c r="D24" s="149">
        <v>37500</v>
      </c>
      <c r="E24" s="160">
        <v>70000</v>
      </c>
      <c r="F24" s="160">
        <v>0</v>
      </c>
      <c r="G24" s="149">
        <v>80000</v>
      </c>
      <c r="H24" s="151" t="s">
        <v>2</v>
      </c>
    </row>
    <row r="25" spans="1:13">
      <c r="A25" s="151" t="s">
        <v>3</v>
      </c>
      <c r="B25" s="159"/>
      <c r="C25" s="159"/>
      <c r="D25" s="149">
        <v>72500</v>
      </c>
      <c r="E25" s="160">
        <v>50000</v>
      </c>
      <c r="F25" s="160">
        <v>190000</v>
      </c>
      <c r="G25" s="149">
        <v>56000</v>
      </c>
      <c r="H25" s="151" t="s">
        <v>3</v>
      </c>
    </row>
    <row r="26" spans="1:13">
      <c r="A26" s="151" t="s">
        <v>4</v>
      </c>
      <c r="B26" s="161"/>
      <c r="C26" s="162"/>
      <c r="D26" s="149">
        <v>75000</v>
      </c>
      <c r="E26" s="160">
        <v>140000</v>
      </c>
      <c r="F26" s="160">
        <v>0</v>
      </c>
      <c r="G26" s="149">
        <v>60000</v>
      </c>
      <c r="H26" s="151" t="s">
        <v>4</v>
      </c>
    </row>
    <row r="27" spans="1:13">
      <c r="A27" s="151" t="s">
        <v>58</v>
      </c>
      <c r="B27" s="161"/>
      <c r="C27" s="162"/>
      <c r="D27" s="149">
        <v>0</v>
      </c>
      <c r="E27" s="149">
        <v>0</v>
      </c>
      <c r="F27" s="160">
        <v>79000</v>
      </c>
      <c r="G27" s="149">
        <v>88000</v>
      </c>
      <c r="H27" s="151" t="s">
        <v>58</v>
      </c>
    </row>
    <row r="28" spans="1:13">
      <c r="A28" s="148" t="s">
        <v>5</v>
      </c>
      <c r="B28" s="161"/>
      <c r="C28" s="163"/>
      <c r="D28" s="149">
        <v>45000</v>
      </c>
      <c r="E28" s="160">
        <v>90000</v>
      </c>
      <c r="F28" s="160">
        <v>116000</v>
      </c>
      <c r="G28" s="149">
        <v>60000</v>
      </c>
      <c r="H28" s="148" t="s">
        <v>5</v>
      </c>
    </row>
    <row r="29" spans="1:13">
      <c r="A29" s="151" t="s">
        <v>32</v>
      </c>
      <c r="B29" s="161"/>
      <c r="C29" s="162"/>
      <c r="D29" s="149">
        <v>0</v>
      </c>
      <c r="E29" s="160">
        <v>82500</v>
      </c>
      <c r="F29" s="160">
        <v>0</v>
      </c>
      <c r="G29" s="149">
        <v>0</v>
      </c>
      <c r="H29" s="151" t="s">
        <v>32</v>
      </c>
    </row>
    <row r="30" spans="1:13">
      <c r="A30" s="148" t="s">
        <v>7</v>
      </c>
      <c r="B30" s="161"/>
      <c r="C30" s="163"/>
      <c r="D30" s="149">
        <v>85000</v>
      </c>
      <c r="E30" s="160">
        <v>71200</v>
      </c>
      <c r="F30" s="160">
        <v>106000</v>
      </c>
      <c r="G30" s="149">
        <v>76000</v>
      </c>
      <c r="H30" s="148" t="s">
        <v>7</v>
      </c>
    </row>
    <row r="31" spans="1:13">
      <c r="A31" s="148" t="s">
        <v>8</v>
      </c>
      <c r="B31" s="161"/>
      <c r="C31" s="163"/>
      <c r="D31" s="149">
        <v>20000</v>
      </c>
      <c r="E31" s="149">
        <v>0</v>
      </c>
      <c r="F31" s="160">
        <v>25000</v>
      </c>
      <c r="G31" s="149">
        <v>22400</v>
      </c>
      <c r="H31" s="148" t="s">
        <v>8</v>
      </c>
    </row>
    <row r="32" spans="1:13">
      <c r="A32" s="148" t="s">
        <v>9</v>
      </c>
      <c r="B32" s="161"/>
      <c r="C32" s="162"/>
      <c r="D32" s="149">
        <v>55000</v>
      </c>
      <c r="E32" s="160">
        <v>96300</v>
      </c>
      <c r="F32" s="160">
        <v>123000</v>
      </c>
      <c r="G32" s="149">
        <v>160800</v>
      </c>
      <c r="H32" s="148" t="s">
        <v>9</v>
      </c>
    </row>
    <row r="33" spans="1:13">
      <c r="A33" s="164" t="s">
        <v>27</v>
      </c>
      <c r="B33" s="154"/>
      <c r="C33" s="154"/>
      <c r="D33" s="153">
        <f>SUM(D19:D32)</f>
        <v>500000</v>
      </c>
      <c r="E33" s="153">
        <f>SUM(E19:E32)</f>
        <v>750000</v>
      </c>
      <c r="F33" s="153">
        <f>SUM(F19:F32)</f>
        <v>1000000</v>
      </c>
      <c r="G33" s="153">
        <f>SUM(G19:G32)</f>
        <v>603200</v>
      </c>
    </row>
    <row r="34" spans="1:13" ht="14.25">
      <c r="I34" s="119"/>
      <c r="J34" s="119"/>
      <c r="K34" s="119"/>
      <c r="L34" s="118"/>
    </row>
    <row r="35" spans="1:13" ht="26.25">
      <c r="A35" s="97" t="s">
        <v>28</v>
      </c>
      <c r="B35" s="153">
        <f>SUM(B15+B33)</f>
        <v>5000000</v>
      </c>
      <c r="C35" s="153">
        <f>SUM(C15+C33)</f>
        <v>5000000</v>
      </c>
      <c r="D35" s="153">
        <f>SUM(D15+D33)</f>
        <v>5000000</v>
      </c>
      <c r="E35" s="153">
        <f>SUM(E15+E33)</f>
        <v>5000000</v>
      </c>
      <c r="F35" s="153">
        <v>1000000</v>
      </c>
      <c r="G35" s="166">
        <v>603200</v>
      </c>
      <c r="H35" s="153"/>
      <c r="I35" s="121"/>
      <c r="J35" s="121"/>
      <c r="K35" s="119"/>
      <c r="L35" s="121"/>
    </row>
    <row r="36" spans="1:13" ht="14.25">
      <c r="A36" s="10"/>
      <c r="B36" s="102"/>
      <c r="C36" s="165"/>
      <c r="D36" s="102"/>
      <c r="E36" s="102"/>
      <c r="I36" s="119"/>
      <c r="J36" s="119"/>
      <c r="K36" s="119"/>
      <c r="L36" s="118"/>
      <c r="M36" s="118"/>
    </row>
  </sheetData>
  <mergeCells count="2">
    <mergeCell ref="A1:E1"/>
    <mergeCell ref="A2:E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Internal summary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NCastro</dc:creator>
  <cp:lastModifiedBy>Marilee Mortenson</cp:lastModifiedBy>
  <cp:lastPrinted>2010-12-29T17:11:48Z</cp:lastPrinted>
  <dcterms:created xsi:type="dcterms:W3CDTF">2005-11-02T20:38:58Z</dcterms:created>
  <dcterms:modified xsi:type="dcterms:W3CDTF">2011-05-18T22:05:38Z</dcterms:modified>
</cp:coreProperties>
</file>